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<sst xmlns="http://schemas.openxmlformats.org/spreadsheetml/2006/main" count="232" uniqueCount="127">
  <si>
    <t>Товар</t>
  </si>
  <si>
    <t>Наименование</t>
  </si>
  <si>
    <t>А5М 0,5*1500*4000</t>
  </si>
  <si>
    <t>А5М 1,0*1500*4000</t>
  </si>
  <si>
    <t>А5М 1,2*1500*3000</t>
  </si>
  <si>
    <t>А5М 2,0*1500*4000</t>
  </si>
  <si>
    <t>А5М 4,0*1500*4000</t>
  </si>
  <si>
    <t>А5М 5,0*1500*4000</t>
  </si>
  <si>
    <t>А5М 6,0*1500*4000</t>
  </si>
  <si>
    <t>А5М 8,0*1500*3000</t>
  </si>
  <si>
    <t>А7М 0,8*1000*2000</t>
  </si>
  <si>
    <t>А7М 1,5*1500*4000</t>
  </si>
  <si>
    <t>АД1М 1,0*1000*2000</t>
  </si>
  <si>
    <t>АД1М 1,5*1000*2000</t>
  </si>
  <si>
    <t>АД1М 2,0*1500*4000</t>
  </si>
  <si>
    <t>АМЦМ 2,0*1500*4000</t>
  </si>
  <si>
    <t>АМЦМ 2,5*1500*4000</t>
  </si>
  <si>
    <t>АМЦМ 3,0*1500*4000</t>
  </si>
  <si>
    <t>АМЦМ 4,0*1200*2000</t>
  </si>
  <si>
    <t>АМЦМ 4,0*1400*2800</t>
  </si>
  <si>
    <t>АМЦМ 4,0*1500*4000</t>
  </si>
  <si>
    <t>АМЦН2 0,8*1500*3000</t>
  </si>
  <si>
    <t>АМЦН2 1,0*1500*3000</t>
  </si>
  <si>
    <t>АМЦН2 1,2*1500*3000</t>
  </si>
  <si>
    <t>АМЦН2 1,5*1500*3000</t>
  </si>
  <si>
    <t>АМЦН2 2,0*1500*3000</t>
  </si>
  <si>
    <t>АМЦН2 3,0*1500*3000</t>
  </si>
  <si>
    <t>АМГ2М 1,0*1500*4000</t>
  </si>
  <si>
    <t>АМГ2М 1,5*1500*4000</t>
  </si>
  <si>
    <t>АМГ2М 2,0*1500*4000</t>
  </si>
  <si>
    <t>АМГ2Н2 1,0*1500*4000</t>
  </si>
  <si>
    <t>АМГ2Н2 1,5*1500*4000</t>
  </si>
  <si>
    <t>АМГ2Н2 2,0*1500*4000</t>
  </si>
  <si>
    <t>АМГ2Н2 3,0*1500*4000</t>
  </si>
  <si>
    <t>1105АМ 1,0*1500*4000</t>
  </si>
  <si>
    <t>АМГ3М 0,8*1000*4000</t>
  </si>
  <si>
    <t>АМГ3М 1,0*1500*4000</t>
  </si>
  <si>
    <t>АМГ3М 1,5*1500*4000</t>
  </si>
  <si>
    <t>АМГ3М 2,0*1500*4000</t>
  </si>
  <si>
    <t>АМГ3М 2,5*1500*4000</t>
  </si>
  <si>
    <t>АМГ3М 3,0*1500*4000</t>
  </si>
  <si>
    <t>АМГ3М 4,0*1500*4000</t>
  </si>
  <si>
    <t>АМЦН2 1,5*1500*4000 (квинтет)</t>
  </si>
  <si>
    <t>АМЦН2 2,0*1500*4000 (квинтет)</t>
  </si>
  <si>
    <t>АМЦН2 3,0*1500*4000(квинтет)</t>
  </si>
  <si>
    <t>АМЦН2 4,0*1500*4000(квинтет)</t>
  </si>
  <si>
    <t>АМГ5М 0,5*1200*4000</t>
  </si>
  <si>
    <t>АМГ5М 1,0*1500*4000</t>
  </si>
  <si>
    <t>АМГ5М 3,0*1500*4000</t>
  </si>
  <si>
    <t>АМГ5М 4,0*1500*4000</t>
  </si>
  <si>
    <t>АМГ5М 5,0*1500*4000</t>
  </si>
  <si>
    <t>АМГ5М 6,0*1500*4000</t>
  </si>
  <si>
    <t>АМГ5М 6,0*1500*4000(2000)</t>
  </si>
  <si>
    <t>АМГ5М 10,0*1500*4000(2000)</t>
  </si>
  <si>
    <t>АМГ6М 1,0*1500*3000</t>
  </si>
  <si>
    <t>АМГ6М 1,5*1500*4000</t>
  </si>
  <si>
    <t>АМГ6М 4,0*1500*4000</t>
  </si>
  <si>
    <t>Д16АТ 1,0*1500*4000</t>
  </si>
  <si>
    <t>Д16АТ 2,0*1500*4000</t>
  </si>
  <si>
    <t>Лист</t>
  </si>
  <si>
    <t>Д16АТ 5,0*1500*4750</t>
  </si>
  <si>
    <t>Д16АТ 6,0*1500*4000</t>
  </si>
  <si>
    <t>Д16АМ 0,5*1200*3000</t>
  </si>
  <si>
    <t>Д16АМ 0,8*1500*4000</t>
  </si>
  <si>
    <t>Д16АМ 1,0*1500*4000</t>
  </si>
  <si>
    <t>Д16АМ 2,0*1500*4000</t>
  </si>
  <si>
    <t>Д16АМ 3,0*1500*4000</t>
  </si>
  <si>
    <t>Д16 10*1500*4000</t>
  </si>
  <si>
    <t>Д16 10*1500*4000(2500)</t>
  </si>
  <si>
    <t>Д16 10*1500*4000(900)</t>
  </si>
  <si>
    <t>Д16 14*1500*4000</t>
  </si>
  <si>
    <t>Д16 14*1500*4000(3166)</t>
  </si>
  <si>
    <t>Д16 25*1500*2000</t>
  </si>
  <si>
    <t>Д16 25*1500*2000(1031)</t>
  </si>
  <si>
    <t>Д16 35*1500*2000</t>
  </si>
  <si>
    <t>Д16 40*1500*2000</t>
  </si>
  <si>
    <t>Д16Т ф10*нд</t>
  </si>
  <si>
    <t>Д16Т ф12*нд</t>
  </si>
  <si>
    <t>Д16Т ф14*нд</t>
  </si>
  <si>
    <t>Д16Т ф16*нд</t>
  </si>
  <si>
    <t>Д16Т ф18*нд</t>
  </si>
  <si>
    <t>Д16Т ф20*нд</t>
  </si>
  <si>
    <t>Д16Т ф25*нд</t>
  </si>
  <si>
    <t>Д16Т ф30*нд</t>
  </si>
  <si>
    <t>Д16Т ф35*нд</t>
  </si>
  <si>
    <t>Д16Т ф40*нд</t>
  </si>
  <si>
    <t>Д16Т ф45*нд</t>
  </si>
  <si>
    <t>Д16Т ф50*нд</t>
  </si>
  <si>
    <t>Д16Т ф55*нд</t>
  </si>
  <si>
    <t>Д16Т ф 65*нд</t>
  </si>
  <si>
    <t>Д16Т ф70*нд</t>
  </si>
  <si>
    <t>В95Т1 ф 10*1800</t>
  </si>
  <si>
    <t>АК6 ф 50*нд</t>
  </si>
  <si>
    <t>АК6 ф 80*нд</t>
  </si>
  <si>
    <t>АК6 ф 130*нд</t>
  </si>
  <si>
    <t>Д16Т шг 17</t>
  </si>
  <si>
    <t>Д16Т шг 19</t>
  </si>
  <si>
    <t>Д16Т шг 22</t>
  </si>
  <si>
    <t>Д16Т шг 24</t>
  </si>
  <si>
    <t>Д16Т шг 36</t>
  </si>
  <si>
    <t>Д16Т шг 41</t>
  </si>
  <si>
    <t>Д16Т шг 46</t>
  </si>
  <si>
    <t>Д16Т шг 48</t>
  </si>
  <si>
    <t>1105АН2 0,8*1200</t>
  </si>
  <si>
    <t>АД1Н 0,8*1000*нд</t>
  </si>
  <si>
    <t>АД1Н 0,8*1200*нд</t>
  </si>
  <si>
    <t>АД1Н 1,0*1000*нд</t>
  </si>
  <si>
    <t>АМГ2 ПР 100-7* нд     (20*20*2)</t>
  </si>
  <si>
    <t>АМГ2 ПР 100-11* нд    (30*30*3)</t>
  </si>
  <si>
    <t>АМГ2 ПР 100-13* нд    (40*40*4)</t>
  </si>
  <si>
    <t>АМГ2 ПР 100-16* нд    (50*50*4)</t>
  </si>
  <si>
    <t>АМГ2 ПР 100-17* нд    (50*50*5)</t>
  </si>
  <si>
    <t>Вес
нетто,т.</t>
  </si>
  <si>
    <t>Плита</t>
  </si>
  <si>
    <t>Пруток</t>
  </si>
  <si>
    <t>Шестигр.</t>
  </si>
  <si>
    <t>Лента</t>
  </si>
  <si>
    <t>Уголок</t>
  </si>
  <si>
    <t>Залишок на 11.03.2010р.</t>
  </si>
  <si>
    <t>ООО "ТД"Украинский цветной прокат"</t>
  </si>
  <si>
    <t>Продажа алюминиевого проката (листы, плиты. уголок, лента, пруток)</t>
  </si>
  <si>
    <t>Алюминиевой фольги.</t>
  </si>
  <si>
    <t>(044) 223-20-96, 97</t>
  </si>
  <si>
    <t>(044) 22321-28, 29</t>
  </si>
  <si>
    <t>С Уважением,</t>
  </si>
  <si>
    <t>Юрий</t>
  </si>
  <si>
    <t>Титаренко Юрий Николаевич  tyn@ucp.com.ua  (ТД УЦП)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</si>
</sst>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2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64" fontId="1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PageLayoutView="0" workbookViewId="0" topLeftCell="A97">
      <selection activeCell="A74" sqref="A74:IV74"/>
    </sheetView>
  </sheetViews>
  <sheetFormatPr defaultColWidth="9.00390625" defaultRowHeight="12.75"/>
  <cols>
    <col min="1" max="1" width="9.75390625" style="0" customWidth="1"/>
    <col min="2" max="2" width="30.625" style="0" customWidth="1"/>
    <col min="3" max="3" width="10.00390625" style="0" customWidth="1"/>
  </cols>
  <sheetData>
    <row r="1" spans="1:3" ht="48.75" customHeight="1">
      <c r="A1" s="6" t="s">
        <v>0</v>
      </c>
      <c r="B1" s="7" t="s">
        <v>1</v>
      </c>
      <c r="C1" s="8" t="s">
        <v>112</v>
      </c>
    </row>
    <row r="2" spans="1:3" ht="12.75">
      <c r="A2" s="9" t="s">
        <v>59</v>
      </c>
      <c r="B2" s="1" t="s">
        <v>2</v>
      </c>
      <c r="C2" s="2">
        <f>0.36-0.015-0.036-0.008-0.022-0.015-0.022-0.008-0.015-0.137-0.029-0.008-0.009</f>
        <v>0.03599999999999996</v>
      </c>
    </row>
    <row r="3" spans="1:3" ht="12.75">
      <c r="A3" s="9" t="s">
        <v>59</v>
      </c>
      <c r="B3" s="1" t="s">
        <v>3</v>
      </c>
      <c r="C3" s="2">
        <f>1.094-0.005-0.016-0.016-0.046-0.016-0.107-0.016-0.016-0.183-0.046-0.092-0.016-0.061-0.076-0.016-0.016-0.016-0.031-0.016</f>
        <v>0.2869999999999999</v>
      </c>
    </row>
    <row r="4" spans="1:3" ht="12.75">
      <c r="A4" s="9" t="s">
        <v>59</v>
      </c>
      <c r="B4" s="1" t="s">
        <v>4</v>
      </c>
      <c r="C4" s="2">
        <f>1.096-0.385-0.029-0.171</f>
        <v>0.511</v>
      </c>
    </row>
    <row r="5" spans="1:3" ht="12.75">
      <c r="A5" s="9" t="s">
        <v>59</v>
      </c>
      <c r="B5" s="1" t="s">
        <v>5</v>
      </c>
      <c r="C5" s="2">
        <f>2.966-1.544-0.093-0.38-0.032-0.032-0.064-0.032-0.095-0.032</f>
        <v>0.6620000000000001</v>
      </c>
    </row>
    <row r="6" spans="1:3" ht="12.75">
      <c r="A6" s="9" t="s">
        <v>59</v>
      </c>
      <c r="B6" s="1" t="s">
        <v>6</v>
      </c>
      <c r="C6" s="2">
        <f>1.082-0.255-0.064-0.064-0.064-0.064-0.064-0.064-0.128</f>
        <v>0.3149999999999999</v>
      </c>
    </row>
    <row r="7" spans="1:3" ht="12.75">
      <c r="A7" s="9" t="s">
        <v>59</v>
      </c>
      <c r="B7" s="1" t="s">
        <v>7</v>
      </c>
      <c r="C7" s="2">
        <f>1.042-0.161-0.081-0.081-0.081-0.081-0.161-0.081-0.161-0.081</f>
        <v>0.0730000000000001</v>
      </c>
    </row>
    <row r="8" spans="1:3" ht="12.75">
      <c r="A8" s="9" t="s">
        <v>59</v>
      </c>
      <c r="B8" s="1" t="s">
        <v>8</v>
      </c>
      <c r="C8" s="2">
        <f>0.84-0.098-0.098-0.098-0.098-0.098</f>
        <v>0.3500000000000001</v>
      </c>
    </row>
    <row r="9" spans="1:3" ht="12.75">
      <c r="A9" s="9" t="s">
        <v>59</v>
      </c>
      <c r="B9" s="3" t="s">
        <v>9</v>
      </c>
      <c r="C9" s="2">
        <f>0.978-0.098-0.098-0.098-0.196</f>
        <v>0.48800000000000004</v>
      </c>
    </row>
    <row r="10" spans="1:3" ht="12.75">
      <c r="A10" s="9" t="s">
        <v>59</v>
      </c>
      <c r="B10" s="3" t="s">
        <v>10</v>
      </c>
      <c r="C10" s="2">
        <f>1.1-0.104-0.05-0.05-0.104-0.05-0.05-0.05-0.05-0.108-0.1-0.1-0.104+0.008-0.104</f>
        <v>0.08399999999999995</v>
      </c>
    </row>
    <row r="11" spans="1:3" ht="12.75">
      <c r="A11" s="9" t="s">
        <v>59</v>
      </c>
      <c r="B11" s="1" t="s">
        <v>11</v>
      </c>
      <c r="C11" s="2">
        <f>2.8</f>
        <v>2.8</v>
      </c>
    </row>
    <row r="12" spans="1:3" ht="12.75">
      <c r="A12" s="9" t="s">
        <v>59</v>
      </c>
      <c r="B12" s="3" t="s">
        <v>12</v>
      </c>
      <c r="C12" s="2">
        <f>0.98+0.021-0.132-0.253-0.006</f>
        <v>0.6099999999999999</v>
      </c>
    </row>
    <row r="13" spans="1:3" ht="12.75">
      <c r="A13" s="9" t="s">
        <v>59</v>
      </c>
      <c r="B13" s="3" t="s">
        <v>13</v>
      </c>
      <c r="C13" s="4">
        <f>1.012-0.008-0.016-0.177-0.1</f>
        <v>0.711</v>
      </c>
    </row>
    <row r="14" spans="1:3" ht="12.75">
      <c r="A14" s="9" t="s">
        <v>59</v>
      </c>
      <c r="B14" s="3" t="s">
        <v>14</v>
      </c>
      <c r="C14" s="4">
        <f>0.733-0.064-0.096-0.51</f>
        <v>0.06300000000000006</v>
      </c>
    </row>
    <row r="15" spans="1:3" ht="12.75">
      <c r="A15" s="9" t="s">
        <v>59</v>
      </c>
      <c r="B15" s="3" t="s">
        <v>15</v>
      </c>
      <c r="C15" s="5">
        <f>0.95+0.064-0.032-0.032</f>
        <v>0.95</v>
      </c>
    </row>
    <row r="16" spans="1:3" ht="12.75">
      <c r="A16" s="9" t="s">
        <v>59</v>
      </c>
      <c r="B16" s="1" t="s">
        <v>16</v>
      </c>
      <c r="C16" s="4">
        <f>1.1-0.04-0.04</f>
        <v>1.02</v>
      </c>
    </row>
    <row r="17" spans="1:3" ht="12.75">
      <c r="A17" s="9" t="s">
        <v>59</v>
      </c>
      <c r="B17" s="3" t="s">
        <v>17</v>
      </c>
      <c r="C17" s="5">
        <f>1.15-0.392</f>
        <v>0.7579999999999999</v>
      </c>
    </row>
    <row r="18" spans="1:3" ht="12.75">
      <c r="A18" s="9" t="s">
        <v>59</v>
      </c>
      <c r="B18" s="1" t="s">
        <v>18</v>
      </c>
      <c r="C18" s="4">
        <f>1.041-0.026-0.104-0.026-0.104-0.027-0.079-0.027-0.027-0.027-0.053-0.027-0.157-0.027-0.027-0.027</f>
        <v>0.2759999999999997</v>
      </c>
    </row>
    <row r="19" spans="1:3" ht="12.75">
      <c r="A19" s="9" t="s">
        <v>59</v>
      </c>
      <c r="B19" s="1" t="s">
        <v>19</v>
      </c>
      <c r="C19" s="4">
        <f>1.154-0.043-0.642-0.169</f>
        <v>0.29999999999999993</v>
      </c>
    </row>
    <row r="20" spans="1:3" ht="12.75">
      <c r="A20" s="9" t="s">
        <v>59</v>
      </c>
      <c r="B20" s="1" t="s">
        <v>20</v>
      </c>
      <c r="C20" s="4">
        <f>0.772+2.2-0.065-0.064-0.065-0.13-0.647-0.065-0.065-0.13-0.13-0.518-0.065-0.065-0.065-0.065-0.065-0.065-0.13</f>
        <v>0.573000000000001</v>
      </c>
    </row>
    <row r="21" spans="1:3" ht="12.75">
      <c r="A21" s="9" t="s">
        <v>59</v>
      </c>
      <c r="B21" s="1" t="s">
        <v>21</v>
      </c>
      <c r="C21" s="4">
        <v>1.725</v>
      </c>
    </row>
    <row r="22" spans="1:3" ht="12.75">
      <c r="A22" s="9" t="s">
        <v>59</v>
      </c>
      <c r="B22" s="3" t="s">
        <v>22</v>
      </c>
      <c r="C22" s="5">
        <f>1.15-0.153</f>
        <v>0.9969999999999999</v>
      </c>
    </row>
    <row r="23" spans="1:3" ht="12.75">
      <c r="A23" s="9" t="s">
        <v>59</v>
      </c>
      <c r="B23" s="1" t="s">
        <v>23</v>
      </c>
      <c r="C23" s="4">
        <f>1.016-0.029-0.029-0.142-0.1-0.374-0.226-0.029-0.015</f>
        <v>0.07199999999999997</v>
      </c>
    </row>
    <row r="24" spans="1:3" ht="12.75">
      <c r="A24" s="9" t="s">
        <v>59</v>
      </c>
      <c r="B24" s="1" t="s">
        <v>24</v>
      </c>
      <c r="C24" s="4">
        <f>1.073+0.053-0.036-0.018-0.018-0.018-0.036-0.09-0.036-0.036-0.054-0.036-0.018-0.018-0.018-0.018-0.018-0.054-0.054-0.052-0.018-0.018</f>
        <v>0.46199999999999947</v>
      </c>
    </row>
    <row r="25" spans="1:3" ht="12.75">
      <c r="A25" s="9" t="s">
        <v>59</v>
      </c>
      <c r="B25" s="3" t="s">
        <v>25</v>
      </c>
      <c r="C25" s="5">
        <f>0.922-0.024-0.024-0.024</f>
        <v>0.85</v>
      </c>
    </row>
    <row r="26" spans="1:3" ht="12.75">
      <c r="A26" s="9" t="s">
        <v>59</v>
      </c>
      <c r="B26" s="3" t="s">
        <v>26</v>
      </c>
      <c r="C26" s="5">
        <f>0.294-0.036-0.036-0.036-0.036-0.072</f>
        <v>0.078</v>
      </c>
    </row>
    <row r="27" spans="1:3" ht="12.75">
      <c r="A27" s="9" t="s">
        <v>59</v>
      </c>
      <c r="B27" s="3" t="s">
        <v>27</v>
      </c>
      <c r="C27" s="5">
        <f>1.1-0.062</f>
        <v>1.038</v>
      </c>
    </row>
    <row r="28" spans="1:3" ht="12.75">
      <c r="A28" s="9" t="s">
        <v>59</v>
      </c>
      <c r="B28" s="3" t="s">
        <v>28</v>
      </c>
      <c r="C28" s="5">
        <f>2.008-0.514-0.047</f>
        <v>1.447</v>
      </c>
    </row>
    <row r="29" spans="1:3" ht="12.75">
      <c r="A29" s="9" t="s">
        <v>59</v>
      </c>
      <c r="B29" s="3" t="s">
        <v>29</v>
      </c>
      <c r="C29" s="5">
        <f>1.007-0.189-0.221-0.409-0.126</f>
        <v>0.06199999999999989</v>
      </c>
    </row>
    <row r="30" spans="1:3" ht="12.75">
      <c r="A30" s="9" t="s">
        <v>59</v>
      </c>
      <c r="B30" s="1" t="s">
        <v>30</v>
      </c>
      <c r="C30" s="4">
        <f>2.296-0.032</f>
        <v>2.264</v>
      </c>
    </row>
    <row r="31" spans="1:3" ht="12.75">
      <c r="A31" s="9" t="s">
        <v>59</v>
      </c>
      <c r="B31" s="3" t="s">
        <v>31</v>
      </c>
      <c r="C31" s="5">
        <f>1.13-0.048</f>
        <v>1.0819999999999999</v>
      </c>
    </row>
    <row r="32" spans="1:3" ht="12.75">
      <c r="A32" s="9" t="s">
        <v>59</v>
      </c>
      <c r="B32" s="3" t="s">
        <v>32</v>
      </c>
      <c r="C32" s="5">
        <f>1.151+0.032-0.032-0.637-0.032-0.032-0.032-0.032-0.064-0.16</f>
        <v>0.1619999999999999</v>
      </c>
    </row>
    <row r="33" spans="1:3" ht="12.75">
      <c r="A33" s="9" t="s">
        <v>59</v>
      </c>
      <c r="B33" s="1" t="s">
        <v>33</v>
      </c>
      <c r="C33" s="5">
        <f>1.655-0.237-0.048-0.095-0.048-0.048-0.048-0.473</f>
        <v>0.658</v>
      </c>
    </row>
    <row r="34" spans="1:3" ht="12.75">
      <c r="A34" s="9" t="s">
        <v>59</v>
      </c>
      <c r="B34" s="1" t="s">
        <v>34</v>
      </c>
      <c r="C34" s="5">
        <f>0.143-0.048</f>
        <v>0.09499999999999999</v>
      </c>
    </row>
    <row r="35" spans="1:3" ht="12.75">
      <c r="A35" s="9" t="s">
        <v>59</v>
      </c>
      <c r="B35" s="3" t="s">
        <v>35</v>
      </c>
      <c r="C35" s="5">
        <f>0.898-0.009-0.017-0.041-0.017-0.009</f>
        <v>0.8049999999999999</v>
      </c>
    </row>
    <row r="36" spans="1:3" ht="12.75">
      <c r="A36" s="9" t="s">
        <v>59</v>
      </c>
      <c r="B36" s="3" t="s">
        <v>36</v>
      </c>
      <c r="C36" s="5">
        <f>0.77-0.079-0.032-0.032-0.016-0.016-0.016</f>
        <v>0.579</v>
      </c>
    </row>
    <row r="37" spans="1:3" ht="12.75">
      <c r="A37" s="9" t="s">
        <v>59</v>
      </c>
      <c r="B37" s="3" t="s">
        <v>37</v>
      </c>
      <c r="C37" s="5">
        <v>2.176</v>
      </c>
    </row>
    <row r="38" spans="1:3" ht="12.75">
      <c r="A38" s="9" t="s">
        <v>59</v>
      </c>
      <c r="B38" s="3" t="s">
        <v>38</v>
      </c>
      <c r="C38" s="5">
        <f>2.091-0.094-0.032-0.094-0.5</f>
        <v>1.371</v>
      </c>
    </row>
    <row r="39" spans="1:3" ht="12.75">
      <c r="A39" s="9" t="s">
        <v>59</v>
      </c>
      <c r="B39" s="3" t="s">
        <v>39</v>
      </c>
      <c r="C39" s="5">
        <v>1.832</v>
      </c>
    </row>
    <row r="40" spans="1:3" ht="12.75">
      <c r="A40" s="9" t="s">
        <v>59</v>
      </c>
      <c r="B40" s="3" t="s">
        <v>40</v>
      </c>
      <c r="C40" s="5">
        <f>1.92-0.048-0.048-0.473-0.048-0.048-0.048-0.52-0.284-0.048-0.048-0.048</f>
        <v>0.2589999999999999</v>
      </c>
    </row>
    <row r="41" spans="1:3" ht="12.75">
      <c r="A41" s="9" t="s">
        <v>59</v>
      </c>
      <c r="B41" s="3" t="s">
        <v>41</v>
      </c>
      <c r="C41" s="5">
        <v>1.936</v>
      </c>
    </row>
    <row r="42" spans="1:3" ht="12.75">
      <c r="A42" s="9" t="s">
        <v>59</v>
      </c>
      <c r="B42" s="3" t="s">
        <v>42</v>
      </c>
      <c r="C42" s="5">
        <f>1.232+1.217+0.029-0.029-0.029-0.057-0.057-0.057</f>
        <v>2.249</v>
      </c>
    </row>
    <row r="43" spans="1:3" ht="12.75">
      <c r="A43" s="9" t="s">
        <v>59</v>
      </c>
      <c r="B43" s="3" t="s">
        <v>43</v>
      </c>
      <c r="C43" s="5">
        <f>0.037</f>
        <v>0.037</v>
      </c>
    </row>
    <row r="44" spans="1:3" ht="12.75">
      <c r="A44" s="9" t="s">
        <v>59</v>
      </c>
      <c r="B44" s="3" t="s">
        <v>44</v>
      </c>
      <c r="C44" s="5">
        <f>1.176+0.059-0.108-0.108-0.054-0.054</f>
        <v>0.9109999999999996</v>
      </c>
    </row>
    <row r="45" spans="1:3" ht="12.75">
      <c r="A45" s="9" t="s">
        <v>59</v>
      </c>
      <c r="B45" s="3" t="s">
        <v>45</v>
      </c>
      <c r="C45" s="5">
        <f>2.741-0.506-0.217-0.145-0.073-0.073-0.217</f>
        <v>1.5100000000000002</v>
      </c>
    </row>
    <row r="46" spans="1:3" ht="12.75">
      <c r="A46" s="9" t="s">
        <v>59</v>
      </c>
      <c r="B46" s="1" t="s">
        <v>46</v>
      </c>
      <c r="C46" s="5">
        <f>1.665-0.012-0.017-0.028-0.022-0.012-0.028-0.006-0.028-0.028-0.028-0.028-0.028-0.078-0.138-0.028-0.006-0.034-0.017-0.006-0.012-0.006-0.192-0.03-0.006-0.006-0.18-0.018</f>
        <v>0.6429999999999998</v>
      </c>
    </row>
    <row r="47" spans="1:3" ht="12.75">
      <c r="A47" s="9" t="s">
        <v>59</v>
      </c>
      <c r="B47" s="3" t="s">
        <v>47</v>
      </c>
      <c r="C47" s="4">
        <f>1.497</f>
        <v>1.497</v>
      </c>
    </row>
    <row r="48" spans="1:3" ht="12.75">
      <c r="A48" s="9" t="s">
        <v>59</v>
      </c>
      <c r="B48" s="3" t="s">
        <v>48</v>
      </c>
      <c r="C48" s="5">
        <f>0.407+0.815-0.136-0.408-0.047-0.091-0.094</f>
        <v>0.44599999999999995</v>
      </c>
    </row>
    <row r="49" spans="1:3" ht="12.75">
      <c r="A49" s="9" t="s">
        <v>59</v>
      </c>
      <c r="B49" s="1" t="s">
        <v>49</v>
      </c>
      <c r="C49" s="5">
        <f>0.127+1.568-0.246-0.126-0.063-0.063-0.063-0.063-0.126-0.252</f>
        <v>0.6930000000000002</v>
      </c>
    </row>
    <row r="50" spans="1:3" ht="12.75">
      <c r="A50" s="9" t="s">
        <v>59</v>
      </c>
      <c r="B50" s="1" t="s">
        <v>50</v>
      </c>
      <c r="C50" s="5">
        <f>2.378-0.08-0.08-0.378-0.08-0.08</f>
        <v>1.6799999999999997</v>
      </c>
    </row>
    <row r="51" spans="1:3" ht="12.75">
      <c r="A51" s="9" t="s">
        <v>59</v>
      </c>
      <c r="B51" s="1" t="s">
        <v>51</v>
      </c>
      <c r="C51" s="5">
        <f>2.36-0.28-0.094-0.094-0.094-0.094-0.094-0.094-0.094-0.094-0.094-0.094-0.094-0.094-0.094-0.094-0.094</f>
        <v>0.6699999999999993</v>
      </c>
    </row>
    <row r="52" spans="1:3" ht="12.75">
      <c r="A52" s="9" t="s">
        <v>59</v>
      </c>
      <c r="B52" s="1" t="s">
        <v>52</v>
      </c>
      <c r="C52" s="5">
        <v>0.047</v>
      </c>
    </row>
    <row r="53" spans="1:3" ht="12.75">
      <c r="A53" s="9" t="s">
        <v>59</v>
      </c>
      <c r="B53" s="3" t="s">
        <v>53</v>
      </c>
      <c r="C53" s="5">
        <f>0.156-0.079</f>
        <v>0.077</v>
      </c>
    </row>
    <row r="54" spans="1:3" ht="12.75">
      <c r="A54" s="9" t="s">
        <v>59</v>
      </c>
      <c r="B54" s="1" t="s">
        <v>54</v>
      </c>
      <c r="C54" s="5">
        <f>0.683-0.057-0.318-0.092-0.035-0.012-0.035-0.012-0.013</f>
        <v>0.10899999999999999</v>
      </c>
    </row>
    <row r="55" spans="1:3" ht="12.75">
      <c r="A55" s="9" t="s">
        <v>59</v>
      </c>
      <c r="B55" s="1" t="s">
        <v>55</v>
      </c>
      <c r="C55" s="5">
        <v>2.521</v>
      </c>
    </row>
    <row r="56" spans="1:3" ht="12.75">
      <c r="A56" s="9" t="s">
        <v>59</v>
      </c>
      <c r="B56" s="1" t="s">
        <v>56</v>
      </c>
      <c r="C56" s="5">
        <f>1.115-0.062-0.124-0.062-0.062-0.062-0.062-0.062-0.062-0.062-0.062-0.062</f>
        <v>0.3709999999999997</v>
      </c>
    </row>
    <row r="57" spans="1:3" ht="12.75">
      <c r="A57" s="9" t="s">
        <v>59</v>
      </c>
      <c r="B57" s="1" t="s">
        <v>57</v>
      </c>
      <c r="C57" s="5">
        <f>1.17-0.017-0.017-0.017-0.033-0.017-0.017-0.017-0.083-0.017-0.33-0.017-0.017-0.066</f>
        <v>0.5050000000000006</v>
      </c>
    </row>
    <row r="58" spans="1:3" ht="12.75">
      <c r="A58" s="9" t="s">
        <v>59</v>
      </c>
      <c r="B58" s="1" t="s">
        <v>58</v>
      </c>
      <c r="C58" s="5">
        <v>2.395</v>
      </c>
    </row>
    <row r="59" spans="1:3" ht="12.75">
      <c r="A59" s="9" t="s">
        <v>59</v>
      </c>
      <c r="B59" s="3" t="s">
        <v>60</v>
      </c>
      <c r="C59" s="5">
        <f>1.162-0.097</f>
        <v>1.065</v>
      </c>
    </row>
    <row r="60" spans="1:3" ht="12.75">
      <c r="A60" s="9" t="s">
        <v>59</v>
      </c>
      <c r="B60" s="1" t="s">
        <v>61</v>
      </c>
      <c r="C60" s="4">
        <f>1.466-0.098-0.098-0.098-0.098-0.098</f>
        <v>0.9759999999999996</v>
      </c>
    </row>
    <row r="61" spans="1:3" ht="12.75">
      <c r="A61" s="9" t="s">
        <v>59</v>
      </c>
      <c r="B61" s="3" t="s">
        <v>62</v>
      </c>
      <c r="C61" s="5">
        <v>3.06</v>
      </c>
    </row>
    <row r="62" spans="1:3" ht="12.75">
      <c r="A62" s="9" t="s">
        <v>59</v>
      </c>
      <c r="B62" s="1" t="s">
        <v>63</v>
      </c>
      <c r="C62" s="4">
        <f>1.26-0.091-0.026-0.013-0.013-0.208-0.208-0.104-0.052-0.26-0.104-0.052-0.065+1.599-0.131-0.131-0.053-0.105-0.092-0.105-0.039-0.105-0.105-0.066+1.777-0.027-0.014-0.053-0.131-0.105-0.105-0.053-0.053-0.105-0.053-0.053-0.261-0.131-0.183-0.014-0.053-0.053-0.013-0.053-0.013-0.079-0.014-0.053-0.066-0.183-0.014-0.014-0.053-0.014</f>
        <v>0.49200000000000055</v>
      </c>
    </row>
    <row r="63" spans="1:3" ht="12.75">
      <c r="A63" s="9" t="s">
        <v>59</v>
      </c>
      <c r="B63" s="1" t="s">
        <v>64</v>
      </c>
      <c r="C63" s="4">
        <f>1.434-0.4-0.048-0.01-0.032-0.16-0.048-0.512-0.032-0.08-0.016-0.016</f>
        <v>0.07999999999999964</v>
      </c>
    </row>
    <row r="64" spans="1:3" ht="12.75">
      <c r="A64" s="9" t="s">
        <v>59</v>
      </c>
      <c r="B64" s="3" t="s">
        <v>65</v>
      </c>
      <c r="C64" s="5">
        <f>0.853-0.032</f>
        <v>0.821</v>
      </c>
    </row>
    <row r="65" spans="1:3" ht="12.75">
      <c r="A65" s="9" t="s">
        <v>59</v>
      </c>
      <c r="B65" s="3" t="s">
        <v>66</v>
      </c>
      <c r="C65" s="5">
        <f>0.855-0.048</f>
        <v>0.8069999999999999</v>
      </c>
    </row>
    <row r="66" spans="1:3" ht="12.75">
      <c r="A66" s="10" t="s">
        <v>113</v>
      </c>
      <c r="B66" s="3" t="s">
        <v>67</v>
      </c>
      <c r="C66" s="5">
        <f>1.988-0.166-0.166-0.166-0.166-0.166-0.166-0.332-0.166</f>
        <v>0.4940000000000003</v>
      </c>
    </row>
    <row r="67" spans="1:3" ht="12.75">
      <c r="A67" s="10" t="s">
        <v>113</v>
      </c>
      <c r="B67" s="3" t="s">
        <v>68</v>
      </c>
      <c r="C67" s="5">
        <f>0.166-0.063</f>
        <v>0.10300000000000001</v>
      </c>
    </row>
    <row r="68" spans="1:3" ht="12.75">
      <c r="A68" s="10" t="s">
        <v>113</v>
      </c>
      <c r="B68" s="3" t="s">
        <v>69</v>
      </c>
      <c r="C68" s="5">
        <f>0.038</f>
        <v>0.038</v>
      </c>
    </row>
    <row r="69" spans="1:3" ht="12.75">
      <c r="A69" s="10" t="s">
        <v>113</v>
      </c>
      <c r="B69" s="3" t="s">
        <v>70</v>
      </c>
      <c r="C69" s="5">
        <f>1.014-0.254</f>
        <v>0.76</v>
      </c>
    </row>
    <row r="70" spans="1:3" ht="12.75">
      <c r="A70" s="10" t="s">
        <v>113</v>
      </c>
      <c r="B70" s="3" t="s">
        <v>71</v>
      </c>
      <c r="C70" s="5">
        <f>0.254-0.053</f>
        <v>0.201</v>
      </c>
    </row>
    <row r="71" spans="1:3" ht="12.75">
      <c r="A71" s="10" t="s">
        <v>113</v>
      </c>
      <c r="B71" s="3" t="s">
        <v>72</v>
      </c>
      <c r="C71" s="5">
        <f>1.155-0.231-0.231</f>
        <v>0.6930000000000001</v>
      </c>
    </row>
    <row r="72" spans="1:3" ht="12.75">
      <c r="A72" s="10" t="s">
        <v>113</v>
      </c>
      <c r="B72" s="3" t="s">
        <v>73</v>
      </c>
      <c r="C72" s="5">
        <f>0.231-0.112</f>
        <v>0.11900000000000001</v>
      </c>
    </row>
    <row r="73" spans="1:3" ht="12.75">
      <c r="A73" s="10" t="s">
        <v>113</v>
      </c>
      <c r="B73" s="3" t="s">
        <v>74</v>
      </c>
      <c r="C73" s="5">
        <f>0.955</f>
        <v>0.955</v>
      </c>
    </row>
    <row r="74" spans="1:3" ht="12.75">
      <c r="A74" s="10" t="s">
        <v>113</v>
      </c>
      <c r="B74" s="3" t="s">
        <v>75</v>
      </c>
      <c r="C74" s="5">
        <f>0.72</f>
        <v>0.72</v>
      </c>
    </row>
    <row r="75" spans="1:3" ht="12.75">
      <c r="A75" s="9" t="s">
        <v>114</v>
      </c>
      <c r="B75" s="1" t="s">
        <v>76</v>
      </c>
      <c r="C75" s="5">
        <f>0.507-0.023-0.003-0.021-0.02-0.02-0.001-0.002-0.003-0.003-0.001</f>
        <v>0.4099999999999999</v>
      </c>
    </row>
    <row r="76" spans="1:3" ht="12.75">
      <c r="A76" s="9" t="s">
        <v>114</v>
      </c>
      <c r="B76" s="1" t="s">
        <v>77</v>
      </c>
      <c r="C76" s="5">
        <f>0.518-0.027-0.01-0.01-0.004-0.005-0.001-0.03-0.02-0.022-0.005-0.005-0.029-0.002-0.008-0.014-0.046-0.012-0.01-0.034-0.01-0.012-0.031-0.005-0.004-0.01-0.005-0.002</f>
        <v>0.1449999999999998</v>
      </c>
    </row>
    <row r="77" spans="1:3" ht="12.75">
      <c r="A77" s="9" t="s">
        <v>114</v>
      </c>
      <c r="B77" s="1" t="s">
        <v>78</v>
      </c>
      <c r="C77" s="5">
        <f>0.366</f>
        <v>0.366</v>
      </c>
    </row>
    <row r="78" spans="1:3" ht="12.75">
      <c r="A78" s="9" t="s">
        <v>114</v>
      </c>
      <c r="B78" s="1" t="s">
        <v>79</v>
      </c>
      <c r="C78" s="5">
        <v>0.817</v>
      </c>
    </row>
    <row r="79" spans="1:3" ht="12.75">
      <c r="A79" s="9" t="s">
        <v>114</v>
      </c>
      <c r="B79" s="1" t="s">
        <v>80</v>
      </c>
      <c r="C79" s="5">
        <f>0.339-0.074-0.008-0.05-0.014-0.1-0.015-0.021-0.05+0.662-0.042-0.05-0.002-0.075-0.001-0.002-0.002-0.003-0.005-0.004-0.002-0.01-0.008-0.019-0.02-0.005-0.002-0.04-0.01-0.002-0.011</f>
        <v>0.35399999999999987</v>
      </c>
    </row>
    <row r="80" spans="1:3" ht="12.75">
      <c r="A80" s="9" t="s">
        <v>114</v>
      </c>
      <c r="B80" s="3" t="s">
        <v>81</v>
      </c>
      <c r="C80" s="5">
        <f>1.04-0.006-0.018-0.053</f>
        <v>0.963</v>
      </c>
    </row>
    <row r="81" spans="1:3" ht="12.75">
      <c r="A81" s="9" t="s">
        <v>114</v>
      </c>
      <c r="B81" s="1" t="s">
        <v>82</v>
      </c>
      <c r="C81" s="4">
        <f>1.093-0.015-0.071-0.015-0.002-0.102-0.047-0.008-0.008-0.004-0.006-0.004-0.001-0.019-0.002-0.02-0.05-0.15-0.031</f>
        <v>0.5379999999999999</v>
      </c>
    </row>
    <row r="82" spans="1:3" ht="12.75">
      <c r="A82" s="9" t="s">
        <v>114</v>
      </c>
      <c r="B82" s="1" t="s">
        <v>83</v>
      </c>
      <c r="C82" s="4">
        <v>0.618</v>
      </c>
    </row>
    <row r="83" spans="1:3" ht="12.75">
      <c r="A83" s="9" t="s">
        <v>114</v>
      </c>
      <c r="B83" s="3" t="s">
        <v>84</v>
      </c>
      <c r="C83" s="5">
        <f>0.628-0.024-0.041-0.106</f>
        <v>0.45699999999999996</v>
      </c>
    </row>
    <row r="84" spans="1:3" ht="12.75">
      <c r="A84" s="9" t="s">
        <v>114</v>
      </c>
      <c r="B84" s="3" t="s">
        <v>85</v>
      </c>
      <c r="C84" s="5">
        <f>0.62-0.073-0.012-0.014</f>
        <v>0.521</v>
      </c>
    </row>
    <row r="85" spans="1:3" ht="12.75">
      <c r="A85" s="9" t="s">
        <v>114</v>
      </c>
      <c r="B85" s="3" t="s">
        <v>86</v>
      </c>
      <c r="C85" s="5">
        <f>0.516-0.034</f>
        <v>0.482</v>
      </c>
    </row>
    <row r="86" spans="1:3" ht="12.75">
      <c r="A86" s="9" t="s">
        <v>114</v>
      </c>
      <c r="B86" s="3" t="s">
        <v>87</v>
      </c>
      <c r="C86" s="5">
        <f>1.032-0.018-0.114-0.021</f>
        <v>0.879</v>
      </c>
    </row>
    <row r="87" spans="1:3" ht="12.75">
      <c r="A87" s="9" t="s">
        <v>114</v>
      </c>
      <c r="B87" s="3" t="s">
        <v>88</v>
      </c>
      <c r="C87" s="5">
        <f>1.046-0.097-0.02</f>
        <v>0.929</v>
      </c>
    </row>
    <row r="88" spans="1:3" ht="12.75">
      <c r="A88" s="9" t="s">
        <v>114</v>
      </c>
      <c r="B88" s="3" t="s">
        <v>89</v>
      </c>
      <c r="C88" s="5">
        <f>1.04-0.094-0.01-0.209</f>
        <v>0.7270000000000001</v>
      </c>
    </row>
    <row r="89" spans="1:3" ht="12.75">
      <c r="A89" s="9" t="s">
        <v>114</v>
      </c>
      <c r="B89" s="1" t="s">
        <v>90</v>
      </c>
      <c r="C89" s="5">
        <f>8.113-0.033-0.071-0.011-0.034-0.103-0.024-0.102-0.052-0.103-0.054-0.152-0.068-0.035-0.051-0.022-0.035-0.068-0.204-0.149-0.033-0.065-0.17-0.032-0.033-0.033-0.103-0.067-0.101-0.034-0.034-0.1-0.103-0.374-0.035-0.101-0.022-0.006-0.611-0.136-0.066-0.136-0.034-0.033-0.34-0.001-0.022-0.034-0.217-0.022-0.013-0.011-0.205-0.102-0.027-0.065-0.011-0.022-0.068-0.011-0.155-0.068-0.138-0.444-0.068-0.18-0.022</f>
        <v>2.034000000000001</v>
      </c>
    </row>
    <row r="90" spans="1:3" ht="12.75">
      <c r="A90" s="9" t="s">
        <v>114</v>
      </c>
      <c r="B90" s="1" t="s">
        <v>91</v>
      </c>
      <c r="C90" s="5">
        <f>0.941-0.02-0.002-0.003-0.001-0.001-0.16-0.12-0.005-0.005-0.132-0.036-0.08-0.001-0.009-0.1</f>
        <v>0.2659999999999999</v>
      </c>
    </row>
    <row r="91" spans="1:3" ht="12.75">
      <c r="A91" s="9" t="s">
        <v>114</v>
      </c>
      <c r="B91" s="3" t="s">
        <v>92</v>
      </c>
      <c r="C91" s="5">
        <f>0.957-0.006</f>
        <v>0.951</v>
      </c>
    </row>
    <row r="92" spans="1:3" ht="12.75">
      <c r="A92" s="9" t="s">
        <v>114</v>
      </c>
      <c r="B92" s="3" t="s">
        <v>93</v>
      </c>
      <c r="C92" s="5">
        <v>1.425</v>
      </c>
    </row>
    <row r="93" spans="1:3" ht="12.75">
      <c r="A93" s="9" t="s">
        <v>114</v>
      </c>
      <c r="B93" s="3" t="s">
        <v>94</v>
      </c>
      <c r="C93" s="5">
        <v>1.489</v>
      </c>
    </row>
    <row r="94" spans="1:3" ht="12.75">
      <c r="A94" s="10" t="s">
        <v>115</v>
      </c>
      <c r="B94" s="3" t="s">
        <v>95</v>
      </c>
      <c r="C94" s="5">
        <f>0.546+0.533-0.002-0.005-0.021-0.15-0.03-0.004-0.001-0.002-0.098-0.05-0.004-0.5-0.002</f>
        <v>0.2100000000000003</v>
      </c>
    </row>
    <row r="95" spans="1:3" ht="12.75">
      <c r="A95" s="10" t="s">
        <v>115</v>
      </c>
      <c r="B95" s="3" t="s">
        <v>96</v>
      </c>
      <c r="C95" s="5">
        <f>0.208-0.02-0.008-0.026-0.005-0.03-0.03</f>
        <v>0.089</v>
      </c>
    </row>
    <row r="96" spans="1:3" ht="12.75">
      <c r="A96" s="10" t="s">
        <v>115</v>
      </c>
      <c r="B96" s="1" t="s">
        <v>97</v>
      </c>
      <c r="C96" s="5">
        <f>0.533-0.202-0.048</f>
        <v>0.28300000000000003</v>
      </c>
    </row>
    <row r="97" spans="1:3" ht="12.75">
      <c r="A97" s="10" t="s">
        <v>115</v>
      </c>
      <c r="B97" s="3" t="s">
        <v>98</v>
      </c>
      <c r="C97" s="5">
        <f>0.073+0.548-0.153</f>
        <v>0.46799999999999997</v>
      </c>
    </row>
    <row r="98" spans="1:3" ht="12.75">
      <c r="A98" s="10" t="s">
        <v>115</v>
      </c>
      <c r="B98" s="3" t="s">
        <v>99</v>
      </c>
      <c r="C98" s="5">
        <f>0.315-0.03</f>
        <v>0.28500000000000003</v>
      </c>
    </row>
    <row r="99" spans="1:3" ht="12.75">
      <c r="A99" s="10" t="s">
        <v>115</v>
      </c>
      <c r="B99" s="1" t="s">
        <v>100</v>
      </c>
      <c r="C99" s="5">
        <f>0.55-0.018-0.03-0.043-0.02-0.031-0.063-0.042-0.013-0.021-0.02-0.024</f>
        <v>0.22500000000000003</v>
      </c>
    </row>
    <row r="100" spans="1:3" ht="12.75">
      <c r="A100" s="10" t="s">
        <v>115</v>
      </c>
      <c r="B100" s="1" t="s">
        <v>101</v>
      </c>
      <c r="C100" s="5">
        <f>0.5</f>
        <v>0.5</v>
      </c>
    </row>
    <row r="101" spans="1:3" ht="12.75">
      <c r="A101" s="10" t="s">
        <v>115</v>
      </c>
      <c r="B101" s="1" t="s">
        <v>102</v>
      </c>
      <c r="C101" s="5">
        <f>0.75-0.015-0.015-0.03-0.047-0.024</f>
        <v>0.6189999999999999</v>
      </c>
    </row>
    <row r="102" spans="1:3" ht="12.75">
      <c r="A102" s="10" t="s">
        <v>116</v>
      </c>
      <c r="B102" s="3" t="s">
        <v>103</v>
      </c>
      <c r="C102" s="4">
        <f>1.335</f>
        <v>1.335</v>
      </c>
    </row>
    <row r="103" spans="1:3" ht="12.75">
      <c r="A103" s="10" t="s">
        <v>116</v>
      </c>
      <c r="B103" s="3" t="s">
        <v>104</v>
      </c>
      <c r="C103" s="5">
        <v>1.08</v>
      </c>
    </row>
    <row r="104" spans="1:3" ht="12.75">
      <c r="A104" s="10" t="s">
        <v>116</v>
      </c>
      <c r="B104" s="3" t="s">
        <v>105</v>
      </c>
      <c r="C104" s="5">
        <f>1.022+1.127+1.132</f>
        <v>3.2809999999999997</v>
      </c>
    </row>
    <row r="105" spans="1:3" ht="12.75">
      <c r="A105" s="10" t="s">
        <v>116</v>
      </c>
      <c r="B105" s="3" t="s">
        <v>105</v>
      </c>
      <c r="C105" s="5">
        <f>0.761-0.26</f>
        <v>0.501</v>
      </c>
    </row>
    <row r="106" spans="1:3" ht="12.75">
      <c r="A106" s="10" t="s">
        <v>116</v>
      </c>
      <c r="B106" s="3" t="s">
        <v>106</v>
      </c>
      <c r="C106" s="5">
        <f>1.064</f>
        <v>1.064</v>
      </c>
    </row>
    <row r="107" spans="1:3" ht="12.75">
      <c r="A107" s="9" t="s">
        <v>117</v>
      </c>
      <c r="B107" s="1" t="s">
        <v>107</v>
      </c>
      <c r="C107" s="4">
        <f>0.277-0.081-0.005</f>
        <v>0.191</v>
      </c>
    </row>
    <row r="108" spans="1:3" ht="12.75">
      <c r="A108" s="9" t="s">
        <v>117</v>
      </c>
      <c r="B108" s="1" t="s">
        <v>108</v>
      </c>
      <c r="C108" s="4">
        <f>0.547+0.005-0.009-0.02-0.01-0.025-0.036-0.005-0.029-0.016-0.011-0.007-0.015-0.005-0.006-0.061-0.012-0.009-0.011-0.16-0.008-0.015-0.06</f>
        <v>0.021999999999999895</v>
      </c>
    </row>
    <row r="109" spans="1:3" ht="12.75">
      <c r="A109" s="9" t="s">
        <v>117</v>
      </c>
      <c r="B109" s="1" t="s">
        <v>109</v>
      </c>
      <c r="C109" s="4">
        <f>0.55-0.062-0.071-0.026-0.021-0.025-0.025-0.008-0.005-0.003-0.01-0.005-0.018-0.008</f>
        <v>0.2629999999999999</v>
      </c>
    </row>
    <row r="110" spans="1:3" ht="12.75">
      <c r="A110" s="9" t="s">
        <v>117</v>
      </c>
      <c r="B110" s="1" t="s">
        <v>110</v>
      </c>
      <c r="C110" s="4">
        <f>0.545-0.081-0.047-0.035-0.062-0.048-0.024-0.112-0.052-0.015</f>
        <v>0.06900000000000002</v>
      </c>
    </row>
    <row r="111" spans="1:3" ht="13.5" thickBot="1">
      <c r="A111" s="11" t="s">
        <v>117</v>
      </c>
      <c r="B111" s="12" t="s">
        <v>111</v>
      </c>
      <c r="C111" s="13">
        <f>0.383-0.018-0.112-0.011-0.065-0.016</f>
        <v>0.16099999999999998</v>
      </c>
    </row>
    <row r="113" spans="1:6" ht="12.75">
      <c r="A113" s="14" t="s">
        <v>118</v>
      </c>
      <c r="B113" s="14"/>
      <c r="C113" s="14"/>
      <c r="D113" s="14"/>
      <c r="E113" s="14"/>
      <c r="F113" s="14"/>
    </row>
    <row r="114" spans="1:6" ht="18" customHeight="1">
      <c r="A114" s="14"/>
      <c r="B114" s="14"/>
      <c r="C114" s="14"/>
      <c r="D114" s="14"/>
      <c r="E114" s="14"/>
      <c r="F114" s="14"/>
    </row>
  </sheetData>
  <sheetProtection/>
  <mergeCells count="1">
    <mergeCell ref="A113:F1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5">
      <c r="A1" s="15" t="s">
        <v>119</v>
      </c>
    </row>
    <row r="2" ht="15">
      <c r="A2" s="15" t="s">
        <v>120</v>
      </c>
    </row>
    <row r="3" ht="15">
      <c r="A3" s="15" t="s">
        <v>121</v>
      </c>
    </row>
    <row r="4" ht="15">
      <c r="A4" s="15" t="s">
        <v>122</v>
      </c>
    </row>
    <row r="5" ht="15">
      <c r="A5" s="15" t="s">
        <v>123</v>
      </c>
    </row>
    <row r="6" ht="15">
      <c r="A6" s="15" t="s">
        <v>124</v>
      </c>
    </row>
    <row r="7" ht="15">
      <c r="A7" s="15" t="s">
        <v>125</v>
      </c>
    </row>
    <row r="8" ht="12.75">
      <c r="A8" s="16" t="s">
        <v>126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2010-03-11T11:44:34Z</dcterms:created>
  <dcterms:modified xsi:type="dcterms:W3CDTF">2010-03-16T11:17:19Z</dcterms:modified>
  <cp:category/>
  <cp:version/>
  <cp:contentType/>
  <cp:contentStatus/>
</cp:coreProperties>
</file>